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aionline-my.sharepoint.com/personal/rdi_jai_com/Documents/PR/LensProgram/"/>
    </mc:Choice>
  </mc:AlternateContent>
  <xr:revisionPtr revIDLastSave="266" documentId="13_ncr:1_{83393ABC-35A2-42C8-BCEC-7D9F37D0FE6A}" xr6:coauthVersionLast="47" xr6:coauthVersionMax="47" xr10:uidLastSave="{A6CA3D2B-71D1-4FED-8500-1E95DD953CC3}"/>
  <bookViews>
    <workbookView xWindow="12" yWindow="0" windowWidth="19572" windowHeight="12360" xr2:uid="{00000000-000D-0000-FFFF-FFFF00000000}"/>
  </bookViews>
  <sheets>
    <sheet name="Lens Calculat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" i="1" l="1"/>
  <c r="J13" i="1"/>
  <c r="L17" i="1" s="1"/>
  <c r="O30" i="1"/>
  <c r="L30" i="1"/>
  <c r="O17" i="1" l="1"/>
</calcChain>
</file>

<file path=xl/sharedStrings.xml><?xml version="1.0" encoding="utf-8"?>
<sst xmlns="http://schemas.openxmlformats.org/spreadsheetml/2006/main" count="99" uniqueCount="83">
  <si>
    <t>Input</t>
  </si>
  <si>
    <t>mm</t>
  </si>
  <si>
    <t>Working
Distance</t>
  </si>
  <si>
    <t>Focal
Length</t>
  </si>
  <si>
    <t>deg</t>
  </si>
  <si>
    <t xml:space="preserve">Desired
FOV (Horiz) </t>
  </si>
  <si>
    <t>FOV (Horiz)
Degrees</t>
  </si>
  <si>
    <t>JAI Lens Calculator</t>
  </si>
  <si>
    <t>GOX-2402</t>
  </si>
  <si>
    <t>GOX-3200</t>
  </si>
  <si>
    <t>GOX-3201</t>
  </si>
  <si>
    <t>GOX-5102</t>
  </si>
  <si>
    <t>GOX-5103</t>
  </si>
  <si>
    <t>GOX-8901</t>
  </si>
  <si>
    <t>GOX-12401</t>
  </si>
  <si>
    <t>GO-2400</t>
  </si>
  <si>
    <t>GO-2401</t>
  </si>
  <si>
    <t>GO-5000</t>
  </si>
  <si>
    <t>GO-5100</t>
  </si>
  <si>
    <t>GO-5101</t>
  </si>
  <si>
    <t>SP-5000</t>
  </si>
  <si>
    <t>SP-12000</t>
  </si>
  <si>
    <t>SP-12400</t>
  </si>
  <si>
    <t>SP-20000</t>
  </si>
  <si>
    <t>SP-25000</t>
  </si>
  <si>
    <t>SP-45000</t>
  </si>
  <si>
    <t>SP-45001</t>
  </si>
  <si>
    <t>AP-1600</t>
  </si>
  <si>
    <t>AP-3200</t>
  </si>
  <si>
    <t>FS-1600</t>
  </si>
  <si>
    <t>FS-3200</t>
  </si>
  <si>
    <t>FSFE-1600</t>
  </si>
  <si>
    <t>FSFE-3200</t>
  </si>
  <si>
    <t>Camera Model</t>
  </si>
  <si>
    <t>Sensor Horiz.</t>
  </si>
  <si>
    <t>Sensor Vert.</t>
  </si>
  <si>
    <t>px</t>
  </si>
  <si>
    <t>SP-12401M</t>
  </si>
  <si>
    <t>SP-12401C</t>
  </si>
  <si>
    <t>Reference Data (do not edit)</t>
  </si>
  <si>
    <t>Results</t>
  </si>
  <si>
    <t>Note: Click on camera model field and use dropdown list to select model.</t>
  </si>
  <si>
    <t>Double-Check Your Resolution</t>
  </si>
  <si>
    <t>Minimum Feature Size</t>
  </si>
  <si>
    <t>FOV Horizontal</t>
  </si>
  <si>
    <t>Enter the data in the green boxes below to determine how many pixels will be covering your target's smallest features.</t>
  </si>
  <si>
    <t>Pixels per Min. Feature</t>
  </si>
  <si>
    <t xml:space="preserve">A minimum of 2 pixels is required for simple edge detection. 3-4 pixels or more per minimum feature size is preferred. </t>
  </si>
  <si>
    <t>FOV Vertical</t>
  </si>
  <si>
    <t>If your calculation is lower than desired, or your vertical FOV is too small, you will need to use a higher resolution camera.</t>
  </si>
  <si>
    <t>Width of thinnest line in 1D barcode</t>
  </si>
  <si>
    <t>Diameter of smallest cell that must be detected/counted</t>
  </si>
  <si>
    <t>Minimum amount of position shift that must be detected</t>
  </si>
  <si>
    <t>Minimum Feature Size Examples:</t>
  </si>
  <si>
    <t>GOX-5105</t>
  </si>
  <si>
    <t>GOX-8105</t>
  </si>
  <si>
    <t>GOX-12405</t>
  </si>
  <si>
    <t>GOX-16205</t>
  </si>
  <si>
    <t>GOX-20405</t>
  </si>
  <si>
    <t>GOX-24505</t>
  </si>
  <si>
    <t>Diagonal</t>
  </si>
  <si>
    <t>Calculate Focal Length Needed</t>
  </si>
  <si>
    <t>Image format of lens:</t>
  </si>
  <si>
    <t>Crop factor:</t>
  </si>
  <si>
    <t>1/3"</t>
  </si>
  <si>
    <t>1/4"</t>
  </si>
  <si>
    <t>1/2"</t>
  </si>
  <si>
    <t>2/3"</t>
  </si>
  <si>
    <t>1"</t>
  </si>
  <si>
    <t>1/1.8"</t>
  </si>
  <si>
    <t>1.1"</t>
  </si>
  <si>
    <t>1.2"</t>
  </si>
  <si>
    <t>4/3"</t>
  </si>
  <si>
    <t>35 mm</t>
  </si>
  <si>
    <t>Common Lens Formats</t>
  </si>
  <si>
    <t>Common Lens sizes</t>
  </si>
  <si>
    <t>Super 35 / APS-C</t>
  </si>
  <si>
    <t>Last updated: 14 December 2023</t>
  </si>
  <si>
    <t xml:space="preserve">Image circle size      </t>
  </si>
  <si>
    <t>This assumes image format (image circle size) of lens perfectly matches sensor size of camera. If using a lens with a larger</t>
  </si>
  <si>
    <r>
      <t xml:space="preserve">Enter </t>
    </r>
    <r>
      <rPr>
        <b/>
        <sz val="11"/>
        <color theme="1"/>
        <rFont val="Calibri"/>
        <family val="2"/>
        <scheme val="minor"/>
      </rPr>
      <t>model number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theme="1"/>
        <rFont val="Calibri"/>
        <family val="2"/>
        <scheme val="minor"/>
      </rPr>
      <t>working distance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horizontal FOV</t>
    </r>
    <r>
      <rPr>
        <sz val="11"/>
        <color theme="1"/>
        <rFont val="Calibri"/>
        <family val="2"/>
        <scheme val="minor"/>
      </rPr>
      <t xml:space="preserve"> in the green boxes to calculate the focal length needed.</t>
    </r>
  </si>
  <si>
    <t>image format, enter the format size in the green cell below to adjust for the lens crop factor in the focal length calculation.</t>
  </si>
  <si>
    <t>Refer to JAI lens brochure, lens mfr datasheet, or use the Common Lens Formats selector below to estimate format size.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</si>
</sst>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Wingdings 3"/>
      <family val="1"/>
      <charset val="2"/>
    </font>
  </fonts>
  <fills count="10">
    <fill>
      <patternFill patternType="none"/>
    </fill>
    <fill>
      <patternFill patternType="gray125"/>
    </fill>
    <fill>
      <patternFill patternType="solid">
        <fgColor rgb="FFC2DEF0"/>
        <bgColor indexed="64"/>
      </patternFill>
    </fill>
    <fill>
      <patternFill patternType="solid">
        <fgColor rgb="FFF9C29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BD6BB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2" fontId="0" fillId="0" borderId="0" xfId="0" applyNumberFormat="1" applyAlignment="1">
      <alignment horizontal="center"/>
    </xf>
    <xf numFmtId="2" fontId="0" fillId="0" borderId="0" xfId="0" applyNumberFormat="1"/>
    <xf numFmtId="0" fontId="1" fillId="0" borderId="0" xfId="0" applyFont="1" applyAlignment="1">
      <alignment horizontal="center"/>
    </xf>
    <xf numFmtId="164" fontId="0" fillId="0" borderId="0" xfId="0" applyNumberFormat="1"/>
    <xf numFmtId="0" fontId="3" fillId="0" borderId="1" xfId="0" applyFont="1" applyBorder="1"/>
    <xf numFmtId="0" fontId="0" fillId="0" borderId="1" xfId="0" applyBorder="1"/>
    <xf numFmtId="0" fontId="3" fillId="0" borderId="2" xfId="0" applyFont="1" applyBorder="1"/>
    <xf numFmtId="0" fontId="1" fillId="0" borderId="0" xfId="0" applyFont="1"/>
    <xf numFmtId="0" fontId="1" fillId="2" borderId="0" xfId="0" applyFont="1" applyFill="1" applyAlignment="1">
      <alignment horizontal="center" wrapText="1"/>
    </xf>
    <xf numFmtId="0" fontId="1" fillId="3" borderId="0" xfId="0" applyFont="1" applyFill="1" applyAlignment="1">
      <alignment horizontal="center" wrapText="1"/>
    </xf>
    <xf numFmtId="0" fontId="4" fillId="2" borderId="3" xfId="0" applyFont="1" applyFill="1" applyBorder="1"/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0" fillId="0" borderId="7" xfId="0" applyBorder="1"/>
    <xf numFmtId="0" fontId="4" fillId="3" borderId="4" xfId="0" applyFont="1" applyFill="1" applyBorder="1" applyAlignment="1">
      <alignment horizontal="center"/>
    </xf>
    <xf numFmtId="164" fontId="0" fillId="3" borderId="5" xfId="0" applyNumberFormat="1" applyFill="1" applyBorder="1"/>
    <xf numFmtId="0" fontId="4" fillId="3" borderId="3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 wrapText="1"/>
    </xf>
    <xf numFmtId="164" fontId="0" fillId="3" borderId="4" xfId="0" applyNumberFormat="1" applyFill="1" applyBorder="1"/>
    <xf numFmtId="0" fontId="1" fillId="3" borderId="4" xfId="0" applyFont="1" applyFill="1" applyBorder="1" applyAlignment="1">
      <alignment horizontal="center" wrapText="1"/>
    </xf>
    <xf numFmtId="0" fontId="0" fillId="4" borderId="0" xfId="0" applyFill="1"/>
    <xf numFmtId="164" fontId="5" fillId="5" borderId="8" xfId="0" applyNumberFormat="1" applyFont="1" applyFill="1" applyBorder="1"/>
    <xf numFmtId="164" fontId="5" fillId="5" borderId="1" xfId="0" applyNumberFormat="1" applyFont="1" applyFill="1" applyBorder="1"/>
    <xf numFmtId="0" fontId="8" fillId="6" borderId="11" xfId="0" applyFont="1" applyFill="1" applyBorder="1" applyAlignment="1">
      <alignment horizontal="center"/>
    </xf>
    <xf numFmtId="0" fontId="8" fillId="6" borderId="12" xfId="0" applyFont="1" applyFill="1" applyBorder="1" applyAlignment="1">
      <alignment horizontal="center"/>
    </xf>
    <xf numFmtId="0" fontId="6" fillId="0" borderId="0" xfId="0" applyFont="1"/>
    <xf numFmtId="0" fontId="1" fillId="0" borderId="13" xfId="0" applyFont="1" applyBorder="1" applyAlignment="1">
      <alignment horizontal="center"/>
    </xf>
    <xf numFmtId="0" fontId="1" fillId="0" borderId="14" xfId="0" applyFont="1" applyBorder="1"/>
    <xf numFmtId="0" fontId="1" fillId="0" borderId="14" xfId="0" applyFont="1" applyBorder="1" applyAlignment="1">
      <alignment horizontal="center"/>
    </xf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7" xfId="0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8" xfId="0" applyBorder="1"/>
    <xf numFmtId="0" fontId="9" fillId="0" borderId="1" xfId="0" applyFont="1" applyBorder="1"/>
    <xf numFmtId="0" fontId="0" fillId="0" borderId="20" xfId="0" applyBorder="1"/>
    <xf numFmtId="0" fontId="1" fillId="0" borderId="19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0" borderId="0" xfId="0" applyFont="1"/>
    <xf numFmtId="0" fontId="1" fillId="3" borderId="5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2" fontId="5" fillId="0" borderId="0" xfId="0" applyNumberFormat="1" applyFont="1" applyAlignment="1">
      <alignment horizontal="right"/>
    </xf>
    <xf numFmtId="164" fontId="5" fillId="0" borderId="0" xfId="0" applyNumberFormat="1" applyFont="1"/>
    <xf numFmtId="2" fontId="5" fillId="7" borderId="8" xfId="0" applyNumberFormat="1" applyFont="1" applyFill="1" applyBorder="1" applyAlignment="1" applyProtection="1">
      <alignment horizontal="center"/>
      <protection locked="0"/>
    </xf>
    <xf numFmtId="2" fontId="5" fillId="7" borderId="1" xfId="0" applyNumberFormat="1" applyFont="1" applyFill="1" applyBorder="1" applyAlignment="1" applyProtection="1">
      <alignment horizontal="right"/>
      <protection locked="0"/>
    </xf>
    <xf numFmtId="0" fontId="8" fillId="0" borderId="0" xfId="0" applyFont="1" applyAlignment="1">
      <alignment horizontal="center"/>
    </xf>
    <xf numFmtId="0" fontId="0" fillId="6" borderId="12" xfId="0" applyFill="1" applyBorder="1"/>
    <xf numFmtId="0" fontId="0" fillId="6" borderId="12" xfId="0" applyFill="1" applyBorder="1" applyAlignment="1">
      <alignment horizontal="center"/>
    </xf>
    <xf numFmtId="165" fontId="5" fillId="7" borderId="1" xfId="0" applyNumberFormat="1" applyFont="1" applyFill="1" applyBorder="1" applyAlignment="1" applyProtection="1">
      <alignment horizontal="right"/>
      <protection locked="0"/>
    </xf>
    <xf numFmtId="165" fontId="5" fillId="5" borderId="1" xfId="0" applyNumberFormat="1" applyFont="1" applyFill="1" applyBorder="1"/>
    <xf numFmtId="0" fontId="0" fillId="0" borderId="0" xfId="0" applyAlignment="1">
      <alignment horizontal="left"/>
    </xf>
    <xf numFmtId="0" fontId="0" fillId="0" borderId="14" xfId="0" applyBorder="1"/>
    <xf numFmtId="0" fontId="1" fillId="0" borderId="15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right"/>
    </xf>
    <xf numFmtId="0" fontId="0" fillId="7" borderId="0" xfId="0" applyFill="1" applyAlignment="1">
      <alignment horizontal="center"/>
    </xf>
    <xf numFmtId="0" fontId="1" fillId="0" borderId="0" xfId="0" applyFont="1" applyAlignment="1">
      <alignment horizontal="right"/>
    </xf>
    <xf numFmtId="0" fontId="0" fillId="0" borderId="13" xfId="0" applyBorder="1" applyAlignment="1">
      <alignment horizontal="center"/>
    </xf>
    <xf numFmtId="0" fontId="1" fillId="0" borderId="0" xfId="0" applyFont="1" applyAlignment="1">
      <alignment horizontal="left"/>
    </xf>
    <xf numFmtId="165" fontId="0" fillId="8" borderId="0" xfId="0" applyNumberFormat="1" applyFill="1"/>
    <xf numFmtId="0" fontId="0" fillId="0" borderId="0" xfId="0" applyAlignment="1">
      <alignment horizontal="left"/>
    </xf>
    <xf numFmtId="0" fontId="6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0" fillId="9" borderId="0" xfId="0" applyFill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99FFCC"/>
      <color rgb="FF33CC33"/>
      <color rgb="FFEBF6F9"/>
      <color rgb="FFD7EA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9179</xdr:colOff>
      <xdr:row>3</xdr:row>
      <xdr:rowOff>9181</xdr:rowOff>
    </xdr:from>
    <xdr:to>
      <xdr:col>26</xdr:col>
      <xdr:colOff>321305</xdr:colOff>
      <xdr:row>17</xdr:row>
      <xdr:rowOff>262165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DAF491-12DE-4E17-A150-EEF510B4A6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2625" y="670193"/>
          <a:ext cx="4314921" cy="3300984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</xdr:pic>
    <xdr:clientData/>
  </xdr:twoCellAnchor>
  <xdr:twoCellAnchor editAs="oneCell">
    <xdr:from>
      <xdr:col>17</xdr:col>
      <xdr:colOff>9180</xdr:colOff>
      <xdr:row>22</xdr:row>
      <xdr:rowOff>174434</xdr:rowOff>
    </xdr:from>
    <xdr:to>
      <xdr:col>20</xdr:col>
      <xdr:colOff>284602</xdr:colOff>
      <xdr:row>30</xdr:row>
      <xdr:rowOff>63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CC6EF8B-2982-4DF9-ABCD-9DC4179C3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02626" y="4709711"/>
          <a:ext cx="1716795" cy="158832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17</xdr:col>
      <xdr:colOff>1</xdr:colOff>
      <xdr:row>31</xdr:row>
      <xdr:rowOff>0</xdr:rowOff>
    </xdr:from>
    <xdr:to>
      <xdr:col>20</xdr:col>
      <xdr:colOff>296216</xdr:colOff>
      <xdr:row>38</xdr:row>
      <xdr:rowOff>146893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701A3E8-CB59-48E6-8739-06DDCB79B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93447" y="6481590"/>
          <a:ext cx="1737588" cy="1514820"/>
        </a:xfrm>
        <a:prstGeom prst="rect">
          <a:avLst/>
        </a:prstGeom>
      </xdr:spPr>
    </xdr:pic>
    <xdr:clientData/>
  </xdr:twoCellAnchor>
  <xdr:twoCellAnchor editAs="oneCell">
    <xdr:from>
      <xdr:col>16</xdr:col>
      <xdr:colOff>119350</xdr:colOff>
      <xdr:row>39</xdr:row>
      <xdr:rowOff>165249</xdr:rowOff>
    </xdr:from>
    <xdr:to>
      <xdr:col>20</xdr:col>
      <xdr:colOff>372781</xdr:colOff>
      <xdr:row>50</xdr:row>
      <xdr:rowOff>9177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F90D927-5A6D-44B9-87EB-0D0DA5DF0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29181" y="8281008"/>
          <a:ext cx="1878419" cy="186368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7"/>
  <sheetViews>
    <sheetView tabSelected="1" zoomScale="83" zoomScaleNormal="83" workbookViewId="0">
      <selection activeCell="A3" sqref="A3"/>
    </sheetView>
  </sheetViews>
  <sheetFormatPr defaultRowHeight="14.4" x14ac:dyDescent="0.3"/>
  <cols>
    <col min="1" max="1" width="2.6640625" customWidth="1"/>
    <col min="2" max="2" width="4.6640625" customWidth="1"/>
    <col min="3" max="3" width="12.44140625" style="1" customWidth="1"/>
    <col min="4" max="4" width="5.6640625" customWidth="1"/>
    <col min="5" max="5" width="2.6640625" customWidth="1"/>
    <col min="6" max="6" width="12.6640625" style="1" customWidth="1"/>
    <col min="7" max="7" width="5.6640625" customWidth="1"/>
    <col min="8" max="8" width="2.6640625" customWidth="1"/>
    <col min="9" max="9" width="12.6640625" style="1" customWidth="1"/>
    <col min="10" max="10" width="5.6640625" customWidth="1"/>
    <col min="11" max="11" width="2.6640625" customWidth="1"/>
    <col min="12" max="12" width="12.6640625" customWidth="1"/>
    <col min="13" max="13" width="5.6640625" customWidth="1"/>
    <col min="14" max="14" width="2.6640625" customWidth="1"/>
    <col min="15" max="15" width="12.6640625" customWidth="1"/>
    <col min="16" max="16" width="5.6640625" customWidth="1"/>
    <col min="17" max="17" width="2.6640625" customWidth="1"/>
    <col min="18" max="18" width="12.6640625" customWidth="1"/>
    <col min="19" max="19" width="5.6640625" customWidth="1"/>
    <col min="20" max="20" width="2.6640625" customWidth="1"/>
    <col min="21" max="21" width="8" customWidth="1"/>
    <col min="22" max="22" width="5.6640625" customWidth="1"/>
    <col min="23" max="23" width="2.6640625" customWidth="1"/>
    <col min="24" max="24" width="12.6640625" customWidth="1"/>
    <col min="25" max="25" width="5.6640625" customWidth="1"/>
    <col min="26" max="26" width="2.6640625" customWidth="1"/>
    <col min="27" max="27" width="12.6640625" customWidth="1"/>
    <col min="28" max="28" width="5.6640625" customWidth="1"/>
    <col min="29" max="29" width="2.6640625" customWidth="1"/>
    <col min="30" max="30" width="12.6640625" customWidth="1"/>
    <col min="31" max="31" width="5.6640625" customWidth="1"/>
    <col min="32" max="32" width="2.6640625" customWidth="1"/>
    <col min="33" max="33" width="12.6640625" customWidth="1"/>
    <col min="34" max="34" width="5.6640625" customWidth="1"/>
    <col min="35" max="35" width="2.6640625" customWidth="1"/>
    <col min="36" max="36" width="12.6640625" customWidth="1"/>
    <col min="37" max="37" width="5.6640625" customWidth="1"/>
    <col min="38" max="38" width="2.6640625" customWidth="1"/>
  </cols>
  <sheetData>
    <row r="1" spans="1:25" ht="23.4" x14ac:dyDescent="0.45">
      <c r="A1" s="29" t="s">
        <v>7</v>
      </c>
    </row>
    <row r="2" spans="1:25" x14ac:dyDescent="0.3">
      <c r="A2" t="s">
        <v>77</v>
      </c>
    </row>
    <row r="4" spans="1:25" x14ac:dyDescent="0.3">
      <c r="A4" s="24"/>
      <c r="B4" s="70" t="s">
        <v>61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25" x14ac:dyDescent="0.3">
      <c r="A5" s="24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25" ht="15.6" x14ac:dyDescent="0.3">
      <c r="A6" s="24"/>
      <c r="D6" s="2"/>
      <c r="E6" s="2"/>
      <c r="U6" s="71"/>
      <c r="V6" s="71"/>
      <c r="W6" s="71"/>
      <c r="X6" s="71"/>
      <c r="Y6" s="71"/>
    </row>
    <row r="7" spans="1:25" ht="15.6" x14ac:dyDescent="0.3">
      <c r="A7" s="24"/>
      <c r="C7" s="69" t="s">
        <v>80</v>
      </c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U7" s="46"/>
      <c r="V7" s="46"/>
      <c r="W7" s="46"/>
      <c r="X7" s="46"/>
      <c r="Y7" s="46"/>
    </row>
    <row r="8" spans="1:25" ht="15.6" x14ac:dyDescent="0.3">
      <c r="A8" s="24"/>
      <c r="C8" s="58" t="s">
        <v>79</v>
      </c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U8" s="46"/>
      <c r="V8" s="46"/>
      <c r="W8" s="46"/>
      <c r="X8" s="46"/>
      <c r="Y8" s="46"/>
    </row>
    <row r="9" spans="1:25" ht="15.6" x14ac:dyDescent="0.3">
      <c r="A9" s="24"/>
      <c r="C9" s="58" t="s">
        <v>81</v>
      </c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U9" s="46"/>
      <c r="V9" s="46"/>
      <c r="W9" s="46"/>
      <c r="X9" s="46"/>
      <c r="Y9" s="46"/>
    </row>
    <row r="10" spans="1:25" ht="15.6" x14ac:dyDescent="0.3">
      <c r="A10" s="24"/>
      <c r="C10" s="69" t="s">
        <v>82</v>
      </c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U10" s="46"/>
      <c r="V10" s="46"/>
      <c r="W10" s="46"/>
      <c r="X10" s="46"/>
      <c r="Y10" s="46"/>
    </row>
    <row r="11" spans="1:25" ht="15.6" x14ac:dyDescent="0.3">
      <c r="A11" s="24"/>
      <c r="C11" s="58" t="s">
        <v>41</v>
      </c>
      <c r="D11" s="2"/>
      <c r="E11" s="2"/>
      <c r="U11" s="46"/>
      <c r="V11" s="46"/>
      <c r="W11" s="46"/>
      <c r="X11" s="46"/>
      <c r="Y11" s="46"/>
    </row>
    <row r="12" spans="1:25" ht="15.6" x14ac:dyDescent="0.3">
      <c r="A12" s="24"/>
      <c r="C12" s="58"/>
      <c r="D12" s="2"/>
      <c r="E12" s="2"/>
      <c r="L12" s="10" t="s">
        <v>74</v>
      </c>
      <c r="O12" s="67"/>
      <c r="P12" s="65" t="s">
        <v>78</v>
      </c>
      <c r="U12" s="46"/>
      <c r="V12" s="46"/>
      <c r="W12" s="46"/>
      <c r="X12" s="46"/>
      <c r="Y12" s="46"/>
    </row>
    <row r="13" spans="1:25" ht="15.6" x14ac:dyDescent="0.3">
      <c r="A13" s="24"/>
      <c r="C13" s="72" t="s">
        <v>62</v>
      </c>
      <c r="D13" s="72"/>
      <c r="E13" s="72"/>
      <c r="F13" s="64"/>
      <c r="G13" s="44" t="s">
        <v>1</v>
      </c>
      <c r="I13" s="65" t="s">
        <v>63</v>
      </c>
      <c r="J13" s="68">
        <f>IF(OR(ISBLANK($F$13),$F$13&lt;1),1,$F$13/VLOOKUP(C17,C41:L73,10,0))</f>
        <v>1</v>
      </c>
      <c r="L13" s="73" t="s">
        <v>67</v>
      </c>
      <c r="M13" s="73"/>
      <c r="O13" s="63">
        <f>VLOOKUP(L13,C77:D87,2,0)</f>
        <v>11</v>
      </c>
      <c r="P13" s="44" t="s">
        <v>1</v>
      </c>
      <c r="U13" s="46"/>
      <c r="V13" s="46"/>
      <c r="W13" s="46"/>
      <c r="X13" s="46"/>
      <c r="Y13" s="46"/>
    </row>
    <row r="14" spans="1:25" ht="16.2" thickBot="1" x14ac:dyDescent="0.35">
      <c r="A14" s="24"/>
      <c r="C14" s="58"/>
      <c r="D14" s="2"/>
      <c r="E14" s="2"/>
      <c r="U14" s="46"/>
      <c r="V14" s="46"/>
      <c r="W14" s="46"/>
      <c r="X14" s="46"/>
      <c r="Y14" s="46"/>
    </row>
    <row r="15" spans="1:25" ht="21" x14ac:dyDescent="0.4">
      <c r="A15" s="24"/>
      <c r="C15" s="13" t="s">
        <v>0</v>
      </c>
      <c r="D15" s="14"/>
      <c r="E15" s="14"/>
      <c r="F15" s="14"/>
      <c r="G15" s="14"/>
      <c r="H15" s="14"/>
      <c r="I15" s="14"/>
      <c r="J15" s="15"/>
      <c r="L15" s="20" t="s">
        <v>40</v>
      </c>
      <c r="M15" s="18"/>
      <c r="N15" s="18"/>
      <c r="O15" s="18"/>
      <c r="P15" s="19"/>
      <c r="U15" s="47"/>
      <c r="V15" s="43"/>
      <c r="X15" s="48"/>
      <c r="Y15" s="48"/>
    </row>
    <row r="16" spans="1:25" ht="28.8" x14ac:dyDescent="0.3">
      <c r="A16" s="24"/>
      <c r="C16" s="16" t="s">
        <v>33</v>
      </c>
      <c r="D16" s="10"/>
      <c r="E16" s="10"/>
      <c r="F16" s="11" t="s">
        <v>2</v>
      </c>
      <c r="G16" s="10"/>
      <c r="H16" s="10"/>
      <c r="I16" s="11" t="s">
        <v>5</v>
      </c>
      <c r="J16" s="17"/>
      <c r="L16" s="21" t="s">
        <v>3</v>
      </c>
      <c r="O16" s="12" t="s">
        <v>6</v>
      </c>
      <c r="P16" s="17"/>
      <c r="U16" s="43"/>
      <c r="V16" s="10"/>
      <c r="X16" s="43"/>
    </row>
    <row r="17" spans="1:31" ht="18" customHeight="1" thickBot="1" x14ac:dyDescent="0.35">
      <c r="A17" s="24"/>
      <c r="C17" s="51" t="s">
        <v>9</v>
      </c>
      <c r="D17" s="40"/>
      <c r="E17" s="7"/>
      <c r="F17" s="52">
        <v>850</v>
      </c>
      <c r="G17" s="7" t="s">
        <v>1</v>
      </c>
      <c r="H17" s="8"/>
      <c r="I17" s="52">
        <v>225</v>
      </c>
      <c r="J17" s="9" t="s">
        <v>1</v>
      </c>
      <c r="L17" s="25">
        <f>(F17/((I17/VLOOKUP(C17,C41:J73,4,0))+1))/J13</f>
        <v>25.895204033265827</v>
      </c>
      <c r="M17" s="7" t="s">
        <v>1</v>
      </c>
      <c r="N17" s="8"/>
      <c r="O17" s="26">
        <f>2*(180*(ATAN((I17/2)/F17)/PI()))</f>
        <v>15.078890279018617</v>
      </c>
      <c r="P17" s="9" t="s">
        <v>4</v>
      </c>
      <c r="U17" s="49"/>
      <c r="V17" s="44"/>
      <c r="X17" s="50"/>
      <c r="Y17" s="44"/>
    </row>
    <row r="18" spans="1:31" ht="29.4" customHeight="1" x14ac:dyDescent="0.3">
      <c r="A18" s="24"/>
      <c r="C18" s="67"/>
      <c r="F18" s="43"/>
      <c r="I18" s="5"/>
    </row>
    <row r="21" spans="1:31" x14ac:dyDescent="0.3">
      <c r="A21" s="24"/>
      <c r="B21" s="70" t="s">
        <v>42</v>
      </c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</row>
    <row r="22" spans="1:31" x14ac:dyDescent="0.3">
      <c r="A22" s="24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R22" s="10" t="s">
        <v>53</v>
      </c>
    </row>
    <row r="23" spans="1:31" x14ac:dyDescent="0.3">
      <c r="A23" s="24"/>
    </row>
    <row r="24" spans="1:31" x14ac:dyDescent="0.3">
      <c r="A24" s="24"/>
      <c r="C24" s="69" t="s">
        <v>45</v>
      </c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R24" s="43"/>
      <c r="S24" s="43"/>
      <c r="T24" s="43"/>
      <c r="U24" s="43"/>
      <c r="V24" s="6"/>
      <c r="AD24" s="4"/>
    </row>
    <row r="25" spans="1:31" x14ac:dyDescent="0.3">
      <c r="A25" s="24"/>
      <c r="C25" s="69" t="s">
        <v>47</v>
      </c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R25" s="43"/>
      <c r="U25" s="43"/>
      <c r="AD25" s="4"/>
    </row>
    <row r="26" spans="1:31" x14ac:dyDescent="0.3">
      <c r="A26" s="24"/>
      <c r="C26" s="69" t="s">
        <v>49</v>
      </c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R26" s="4"/>
      <c r="S26" s="44"/>
      <c r="U26" s="4"/>
      <c r="V26" t="s">
        <v>50</v>
      </c>
      <c r="AD26" s="4"/>
    </row>
    <row r="27" spans="1:31" ht="15" thickBot="1" x14ac:dyDescent="0.35">
      <c r="A27" s="24"/>
      <c r="AA27" s="4"/>
      <c r="AB27" s="4"/>
    </row>
    <row r="28" spans="1:31" ht="21" x14ac:dyDescent="0.4">
      <c r="A28" s="24"/>
      <c r="C28" s="13" t="s">
        <v>0</v>
      </c>
      <c r="D28" s="14"/>
      <c r="E28" s="14"/>
      <c r="F28" s="14"/>
      <c r="G28" s="14"/>
      <c r="H28" s="14"/>
      <c r="I28" s="14"/>
      <c r="J28" s="15"/>
      <c r="K28" s="42"/>
      <c r="L28" s="20" t="s">
        <v>40</v>
      </c>
      <c r="M28" s="22"/>
      <c r="N28" s="23"/>
      <c r="O28" s="23"/>
      <c r="P28" s="45"/>
      <c r="Q28" s="43"/>
      <c r="AA28" s="4"/>
      <c r="AB28" s="4"/>
      <c r="AE28" s="4"/>
    </row>
    <row r="29" spans="1:31" ht="28.8" x14ac:dyDescent="0.3">
      <c r="A29" s="24"/>
      <c r="C29" s="16" t="s">
        <v>33</v>
      </c>
      <c r="D29" s="10"/>
      <c r="E29" s="10"/>
      <c r="F29" s="11" t="s">
        <v>44</v>
      </c>
      <c r="I29" s="11" t="s">
        <v>43</v>
      </c>
      <c r="J29" s="17"/>
      <c r="L29" s="21" t="s">
        <v>46</v>
      </c>
      <c r="O29" s="12" t="s">
        <v>48</v>
      </c>
      <c r="P29" s="17"/>
      <c r="AA29" s="4"/>
      <c r="AB29" s="4"/>
      <c r="AE29" s="4"/>
    </row>
    <row r="30" spans="1:31" ht="16.2" thickBot="1" x14ac:dyDescent="0.35">
      <c r="A30" s="24"/>
      <c r="C30" s="51" t="s">
        <v>27</v>
      </c>
      <c r="D30" s="7"/>
      <c r="E30" s="7"/>
      <c r="F30" s="56">
        <v>183</v>
      </c>
      <c r="G30" s="7" t="s">
        <v>1</v>
      </c>
      <c r="H30" s="8"/>
      <c r="I30" s="56">
        <v>1</v>
      </c>
      <c r="J30" s="9" t="s">
        <v>1</v>
      </c>
      <c r="K30" s="41"/>
      <c r="L30" s="25">
        <f>(VLOOKUP(C30,C41:J73,5,0)/F30)*I30</f>
        <v>7.9562841530054644</v>
      </c>
      <c r="M30" s="7" t="s">
        <v>36</v>
      </c>
      <c r="N30" s="8"/>
      <c r="O30" s="57">
        <f>(VLOOKUP(C30,C41:J73,8,0)/VLOOKUP(C30,C41:J73,5,0))*F30</f>
        <v>136.74725274725276</v>
      </c>
      <c r="P30" s="9" t="s">
        <v>1</v>
      </c>
      <c r="AA30" s="4"/>
      <c r="AB30" s="4"/>
      <c r="AE30" s="4"/>
    </row>
    <row r="31" spans="1:31" x14ac:dyDescent="0.3">
      <c r="A31" s="24"/>
      <c r="F31" s="3"/>
      <c r="G31" s="4"/>
      <c r="H31" s="4"/>
      <c r="I31" s="3"/>
      <c r="J31" s="5"/>
      <c r="K31" s="6"/>
      <c r="AA31" s="4"/>
      <c r="AB31" s="4"/>
    </row>
    <row r="32" spans="1:31" x14ac:dyDescent="0.3">
      <c r="A32" s="24"/>
      <c r="F32" s="3"/>
      <c r="G32" s="4"/>
      <c r="H32" s="4"/>
      <c r="I32" s="3"/>
      <c r="J32" s="5"/>
      <c r="K32" s="6"/>
      <c r="AA32" s="4"/>
      <c r="AB32" s="4"/>
    </row>
    <row r="33" spans="1:30" ht="18" x14ac:dyDescent="0.35">
      <c r="A33" s="24"/>
      <c r="F33" s="3"/>
      <c r="G33" s="4"/>
      <c r="H33" s="4"/>
      <c r="I33" s="3"/>
      <c r="J33" s="5"/>
      <c r="K33" s="6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</row>
    <row r="34" spans="1:30" x14ac:dyDescent="0.3">
      <c r="A34" s="24"/>
      <c r="F34" s="3"/>
      <c r="G34" s="4"/>
      <c r="H34" s="4"/>
      <c r="I34" s="3"/>
      <c r="J34" s="5"/>
      <c r="K34" s="6"/>
      <c r="AA34" s="4"/>
      <c r="AB34" s="4"/>
    </row>
    <row r="35" spans="1:30" x14ac:dyDescent="0.3">
      <c r="F35" s="3"/>
      <c r="G35" s="4"/>
      <c r="H35" s="4"/>
      <c r="I35" s="3"/>
      <c r="J35" s="5"/>
      <c r="K35" s="6"/>
      <c r="V35" t="s">
        <v>51</v>
      </c>
    </row>
    <row r="36" spans="1:30" ht="15" thickBot="1" x14ac:dyDescent="0.35">
      <c r="F36" s="3"/>
      <c r="G36" s="4"/>
      <c r="H36" s="4"/>
      <c r="I36" s="3"/>
      <c r="J36" s="5"/>
      <c r="K36" s="6"/>
    </row>
    <row r="37" spans="1:30" ht="15.75" customHeight="1" thickBot="1" x14ac:dyDescent="0.4">
      <c r="A37" s="54"/>
      <c r="B37" s="54"/>
      <c r="C37" s="55"/>
      <c r="D37" s="54"/>
      <c r="E37" s="54"/>
      <c r="F37" s="27" t="s">
        <v>39</v>
      </c>
      <c r="G37" s="28"/>
      <c r="H37" s="28"/>
      <c r="I37" s="28"/>
      <c r="J37" s="28"/>
      <c r="K37" s="28"/>
      <c r="L37" s="28"/>
      <c r="M37" s="53"/>
      <c r="N37" s="53"/>
      <c r="O37" s="53"/>
      <c r="P37" s="53"/>
      <c r="Q37" s="53"/>
    </row>
    <row r="38" spans="1:30" ht="15" thickTop="1" x14ac:dyDescent="0.3">
      <c r="F38" s="3"/>
      <c r="G38" s="4"/>
      <c r="H38" s="4"/>
      <c r="I38" s="3"/>
      <c r="J38" s="5"/>
      <c r="K38" s="6"/>
    </row>
    <row r="39" spans="1:30" x14ac:dyDescent="0.3">
      <c r="G39" s="1"/>
      <c r="H39" s="1"/>
    </row>
    <row r="40" spans="1:30" x14ac:dyDescent="0.3">
      <c r="C40" s="30" t="s">
        <v>33</v>
      </c>
      <c r="D40" s="31"/>
      <c r="E40" s="31"/>
      <c r="F40" s="32" t="s">
        <v>34</v>
      </c>
      <c r="G40" s="32" t="s">
        <v>36</v>
      </c>
      <c r="H40" s="32"/>
      <c r="I40" s="32" t="s">
        <v>35</v>
      </c>
      <c r="J40" s="32" t="s">
        <v>36</v>
      </c>
      <c r="K40" s="59"/>
      <c r="L40" s="60" t="s">
        <v>60</v>
      </c>
    </row>
    <row r="41" spans="1:30" x14ac:dyDescent="0.3">
      <c r="C41" s="34" t="s">
        <v>8</v>
      </c>
      <c r="F41" s="1">
        <v>6.62</v>
      </c>
      <c r="G41" s="1">
        <v>1920</v>
      </c>
      <c r="H41" s="1"/>
      <c r="I41" s="1">
        <v>4.1399999999999997</v>
      </c>
      <c r="J41" s="1">
        <v>1200</v>
      </c>
      <c r="L41" s="62">
        <v>7.81</v>
      </c>
    </row>
    <row r="42" spans="1:30" x14ac:dyDescent="0.3">
      <c r="C42" s="34" t="s">
        <v>9</v>
      </c>
      <c r="F42" s="1">
        <v>7.07</v>
      </c>
      <c r="G42" s="1">
        <v>2048</v>
      </c>
      <c r="H42" s="1"/>
      <c r="I42" s="1">
        <v>5.3</v>
      </c>
      <c r="J42" s="1">
        <v>1536</v>
      </c>
      <c r="L42" s="62">
        <v>8.83</v>
      </c>
    </row>
    <row r="43" spans="1:30" x14ac:dyDescent="0.3">
      <c r="C43" s="34" t="s">
        <v>10</v>
      </c>
      <c r="F43" s="1">
        <v>7.07</v>
      </c>
      <c r="G43" s="1">
        <v>2048</v>
      </c>
      <c r="H43" s="1"/>
      <c r="I43" s="1">
        <v>5.3</v>
      </c>
      <c r="J43" s="1">
        <v>1536</v>
      </c>
      <c r="L43" s="62">
        <v>8.83</v>
      </c>
    </row>
    <row r="44" spans="1:30" x14ac:dyDescent="0.3">
      <c r="C44" s="34" t="s">
        <v>11</v>
      </c>
      <c r="F44" s="1">
        <v>8.4499999999999993</v>
      </c>
      <c r="G44" s="1">
        <v>2448</v>
      </c>
      <c r="H44" s="1"/>
      <c r="I44" s="1">
        <v>7.07</v>
      </c>
      <c r="J44" s="1">
        <v>2048</v>
      </c>
      <c r="L44" s="62">
        <v>11.01</v>
      </c>
    </row>
    <row r="45" spans="1:30" x14ac:dyDescent="0.3">
      <c r="C45" s="34" t="s">
        <v>12</v>
      </c>
      <c r="F45" s="1">
        <v>8.4499999999999993</v>
      </c>
      <c r="G45" s="1">
        <v>2448</v>
      </c>
      <c r="H45" s="1"/>
      <c r="I45" s="1">
        <v>7.07</v>
      </c>
      <c r="J45" s="1">
        <v>2048</v>
      </c>
      <c r="L45" s="62">
        <v>11.01</v>
      </c>
      <c r="V45" t="s">
        <v>52</v>
      </c>
    </row>
    <row r="46" spans="1:30" x14ac:dyDescent="0.3">
      <c r="C46" s="34" t="s">
        <v>54</v>
      </c>
      <c r="F46" s="1">
        <v>6.77</v>
      </c>
      <c r="G46" s="1">
        <v>2472</v>
      </c>
      <c r="H46" s="1"/>
      <c r="I46" s="1">
        <v>5.65</v>
      </c>
      <c r="J46" s="1">
        <v>2064</v>
      </c>
      <c r="L46" s="62">
        <v>8.82</v>
      </c>
    </row>
    <row r="47" spans="1:30" x14ac:dyDescent="0.3">
      <c r="C47" s="34" t="s">
        <v>55</v>
      </c>
      <c r="F47" s="1">
        <v>7.82</v>
      </c>
      <c r="G47" s="1">
        <v>2856</v>
      </c>
      <c r="H47" s="1"/>
      <c r="I47" s="1">
        <v>7.8</v>
      </c>
      <c r="J47" s="1">
        <v>2848</v>
      </c>
      <c r="L47" s="62">
        <v>11.05</v>
      </c>
    </row>
    <row r="48" spans="1:30" x14ac:dyDescent="0.3">
      <c r="C48" s="34" t="s">
        <v>13</v>
      </c>
      <c r="F48" s="1">
        <v>14.13</v>
      </c>
      <c r="G48" s="1">
        <v>4096</v>
      </c>
      <c r="H48" s="1"/>
      <c r="I48" s="1">
        <v>7.45</v>
      </c>
      <c r="J48" s="1">
        <v>2160</v>
      </c>
      <c r="L48" s="62">
        <v>15.98</v>
      </c>
    </row>
    <row r="49" spans="3:12" x14ac:dyDescent="0.3">
      <c r="C49" s="34" t="s">
        <v>14</v>
      </c>
      <c r="F49" s="1">
        <v>14.13</v>
      </c>
      <c r="G49" s="1">
        <v>4096</v>
      </c>
      <c r="H49" s="1"/>
      <c r="I49" s="1">
        <v>10.35</v>
      </c>
      <c r="J49" s="1">
        <v>3000</v>
      </c>
      <c r="L49" s="62">
        <v>17.52</v>
      </c>
    </row>
    <row r="50" spans="3:12" x14ac:dyDescent="0.3">
      <c r="C50" s="34" t="s">
        <v>56</v>
      </c>
      <c r="F50" s="1">
        <v>11.31</v>
      </c>
      <c r="G50" s="1">
        <v>4128</v>
      </c>
      <c r="H50" s="1"/>
      <c r="I50" s="1">
        <v>8.24</v>
      </c>
      <c r="J50" s="1">
        <v>3008</v>
      </c>
      <c r="L50" s="62">
        <v>14</v>
      </c>
    </row>
    <row r="51" spans="3:12" x14ac:dyDescent="0.3">
      <c r="C51" s="34" t="s">
        <v>57</v>
      </c>
      <c r="F51" s="1">
        <v>14.59</v>
      </c>
      <c r="G51" s="1">
        <v>5328</v>
      </c>
      <c r="H51" s="1"/>
      <c r="I51" s="1">
        <v>8.32</v>
      </c>
      <c r="J51" s="1">
        <v>3040</v>
      </c>
      <c r="L51" s="62">
        <v>16.809999999999999</v>
      </c>
    </row>
    <row r="52" spans="3:12" x14ac:dyDescent="0.3">
      <c r="C52" s="34" t="s">
        <v>58</v>
      </c>
      <c r="F52" s="1">
        <v>12.36</v>
      </c>
      <c r="G52" s="1">
        <v>4512</v>
      </c>
      <c r="H52" s="1"/>
      <c r="I52" s="1">
        <v>12.36</v>
      </c>
      <c r="J52" s="1">
        <v>4512</v>
      </c>
      <c r="L52" s="62">
        <v>17.48</v>
      </c>
    </row>
    <row r="53" spans="3:12" x14ac:dyDescent="0.3">
      <c r="C53" s="34" t="s">
        <v>59</v>
      </c>
      <c r="F53" s="1">
        <v>14.59</v>
      </c>
      <c r="G53" s="1">
        <v>5328</v>
      </c>
      <c r="H53" s="1"/>
      <c r="I53" s="1">
        <v>12.62</v>
      </c>
      <c r="J53" s="1">
        <v>4608</v>
      </c>
      <c r="L53" s="62">
        <v>19.3</v>
      </c>
    </row>
    <row r="54" spans="3:12" x14ac:dyDescent="0.3">
      <c r="C54" s="34" t="s">
        <v>15</v>
      </c>
      <c r="F54" s="1">
        <v>11.3</v>
      </c>
      <c r="G54" s="1">
        <v>1936</v>
      </c>
      <c r="H54" s="1"/>
      <c r="I54" s="1">
        <v>7.13</v>
      </c>
      <c r="J54" s="1">
        <v>1216</v>
      </c>
      <c r="L54" s="62">
        <v>13.4</v>
      </c>
    </row>
    <row r="55" spans="3:12" x14ac:dyDescent="0.3">
      <c r="C55" s="34" t="s">
        <v>16</v>
      </c>
      <c r="F55" s="1">
        <v>11.3</v>
      </c>
      <c r="G55" s="1">
        <v>1936</v>
      </c>
      <c r="H55" s="1"/>
      <c r="I55" s="1">
        <v>7.13</v>
      </c>
      <c r="J55" s="1">
        <v>1216</v>
      </c>
      <c r="L55" s="62">
        <v>13.4</v>
      </c>
    </row>
    <row r="56" spans="3:12" x14ac:dyDescent="0.3">
      <c r="C56" s="34" t="s">
        <v>17</v>
      </c>
      <c r="F56" s="1">
        <v>12.8</v>
      </c>
      <c r="G56" s="1">
        <v>2560</v>
      </c>
      <c r="H56" s="1"/>
      <c r="I56" s="1">
        <v>10.199999999999999</v>
      </c>
      <c r="J56" s="1">
        <v>2048</v>
      </c>
      <c r="L56" s="62">
        <v>16.39</v>
      </c>
    </row>
    <row r="57" spans="3:12" x14ac:dyDescent="0.3">
      <c r="C57" s="34" t="s">
        <v>18</v>
      </c>
      <c r="F57" s="1">
        <v>8.5</v>
      </c>
      <c r="G57" s="1">
        <v>2464</v>
      </c>
      <c r="H57" s="1"/>
      <c r="I57" s="1">
        <v>7.09</v>
      </c>
      <c r="J57" s="1">
        <v>2056</v>
      </c>
      <c r="L57" s="62">
        <v>11.1</v>
      </c>
    </row>
    <row r="58" spans="3:12" x14ac:dyDescent="0.3">
      <c r="C58" s="34" t="s">
        <v>19</v>
      </c>
      <c r="F58" s="1">
        <v>8.5</v>
      </c>
      <c r="G58" s="1">
        <v>2464</v>
      </c>
      <c r="H58" s="1"/>
      <c r="I58" s="1">
        <v>7.09</v>
      </c>
      <c r="J58" s="1">
        <v>2056</v>
      </c>
      <c r="L58" s="62">
        <v>11.1</v>
      </c>
    </row>
    <row r="59" spans="3:12" x14ac:dyDescent="0.3">
      <c r="C59" s="34" t="s">
        <v>20</v>
      </c>
      <c r="F59" s="1">
        <v>12.8</v>
      </c>
      <c r="G59" s="1">
        <v>2560</v>
      </c>
      <c r="H59" s="1"/>
      <c r="I59" s="1">
        <v>10.199999999999999</v>
      </c>
      <c r="J59" s="1">
        <v>2048</v>
      </c>
      <c r="L59" s="62">
        <v>16.39</v>
      </c>
    </row>
    <row r="60" spans="3:12" x14ac:dyDescent="0.3">
      <c r="C60" s="34" t="s">
        <v>21</v>
      </c>
      <c r="F60" s="1">
        <v>22.5</v>
      </c>
      <c r="G60" s="1">
        <v>4096</v>
      </c>
      <c r="H60" s="1"/>
      <c r="I60" s="1">
        <v>16.899999999999999</v>
      </c>
      <c r="J60" s="1">
        <v>3072</v>
      </c>
      <c r="L60" s="62">
        <v>28.16</v>
      </c>
    </row>
    <row r="61" spans="3:12" x14ac:dyDescent="0.3">
      <c r="C61" s="34" t="s">
        <v>22</v>
      </c>
      <c r="F61" s="1">
        <v>14.18</v>
      </c>
      <c r="G61" s="1">
        <v>4112</v>
      </c>
      <c r="H61" s="1"/>
      <c r="I61" s="1">
        <v>10.37</v>
      </c>
      <c r="J61" s="1">
        <v>3008</v>
      </c>
      <c r="L61" s="62">
        <v>17.600000000000001</v>
      </c>
    </row>
    <row r="62" spans="3:12" x14ac:dyDescent="0.3">
      <c r="C62" s="34" t="s">
        <v>37</v>
      </c>
      <c r="F62" s="1">
        <v>14.18</v>
      </c>
      <c r="G62" s="1">
        <v>4112</v>
      </c>
      <c r="I62" s="1">
        <v>10.37</v>
      </c>
      <c r="J62" s="1">
        <v>3008</v>
      </c>
      <c r="L62" s="62">
        <v>17.600000000000001</v>
      </c>
    </row>
    <row r="63" spans="3:12" x14ac:dyDescent="0.3">
      <c r="C63" s="34" t="s">
        <v>38</v>
      </c>
      <c r="F63" s="1">
        <v>14.1</v>
      </c>
      <c r="G63" s="1">
        <v>4088</v>
      </c>
      <c r="I63" s="1">
        <v>10.35</v>
      </c>
      <c r="J63" s="1">
        <v>3000</v>
      </c>
      <c r="L63" s="62">
        <v>17.489999999999998</v>
      </c>
    </row>
    <row r="64" spans="3:12" x14ac:dyDescent="0.3">
      <c r="C64" s="34" t="s">
        <v>23</v>
      </c>
      <c r="F64" s="1">
        <v>32.770000000000003</v>
      </c>
      <c r="G64" s="1">
        <v>5120</v>
      </c>
      <c r="I64" s="1">
        <v>24.58</v>
      </c>
      <c r="J64" s="1">
        <v>3840</v>
      </c>
      <c r="L64" s="62">
        <v>41</v>
      </c>
    </row>
    <row r="65" spans="3:12" x14ac:dyDescent="0.3">
      <c r="C65" s="34" t="s">
        <v>24</v>
      </c>
      <c r="F65" s="1">
        <v>12.8</v>
      </c>
      <c r="G65" s="1">
        <v>5120</v>
      </c>
      <c r="I65" s="1">
        <v>12.8</v>
      </c>
      <c r="J65" s="1">
        <v>5120</v>
      </c>
      <c r="L65" s="62">
        <v>18.100000000000001</v>
      </c>
    </row>
    <row r="66" spans="3:12" x14ac:dyDescent="0.3">
      <c r="C66" s="34" t="s">
        <v>25</v>
      </c>
      <c r="F66" s="1">
        <v>26.2</v>
      </c>
      <c r="G66" s="1">
        <v>8192</v>
      </c>
      <c r="I66" s="1">
        <v>17.399999999999999</v>
      </c>
      <c r="J66" s="1">
        <v>5460</v>
      </c>
      <c r="L66" s="62">
        <v>31.5</v>
      </c>
    </row>
    <row r="67" spans="3:12" x14ac:dyDescent="0.3">
      <c r="C67" s="34" t="s">
        <v>26</v>
      </c>
      <c r="F67" s="1">
        <v>26.2</v>
      </c>
      <c r="G67" s="1">
        <v>8192</v>
      </c>
      <c r="I67" s="1">
        <v>17.399999999999999</v>
      </c>
      <c r="J67" s="1">
        <v>5460</v>
      </c>
      <c r="L67" s="62">
        <v>31.5</v>
      </c>
    </row>
    <row r="68" spans="3:12" x14ac:dyDescent="0.3">
      <c r="C68" s="34" t="s">
        <v>27</v>
      </c>
      <c r="F68" s="1">
        <v>5.0199999999999996</v>
      </c>
      <c r="G68" s="1">
        <v>1456</v>
      </c>
      <c r="I68" s="1">
        <v>3.75</v>
      </c>
      <c r="J68" s="1">
        <v>1088</v>
      </c>
      <c r="L68" s="62">
        <v>6.27</v>
      </c>
    </row>
    <row r="69" spans="3:12" x14ac:dyDescent="0.3">
      <c r="C69" s="34" t="s">
        <v>28</v>
      </c>
      <c r="F69" s="1">
        <v>7.12</v>
      </c>
      <c r="G69" s="1">
        <v>2064</v>
      </c>
      <c r="I69" s="1">
        <v>5.33</v>
      </c>
      <c r="J69" s="1">
        <v>1544</v>
      </c>
      <c r="L69" s="62">
        <v>8.89</v>
      </c>
    </row>
    <row r="70" spans="3:12" x14ac:dyDescent="0.3">
      <c r="C70" s="34" t="s">
        <v>29</v>
      </c>
      <c r="F70" s="1">
        <v>4.97</v>
      </c>
      <c r="G70" s="1">
        <v>1440</v>
      </c>
      <c r="I70" s="1">
        <v>3.73</v>
      </c>
      <c r="J70" s="1">
        <v>1080</v>
      </c>
      <c r="L70" s="62">
        <v>6.21</v>
      </c>
    </row>
    <row r="71" spans="3:12" x14ac:dyDescent="0.3">
      <c r="C71" s="34" t="s">
        <v>30</v>
      </c>
      <c r="F71" s="1">
        <v>7.07</v>
      </c>
      <c r="G71" s="1">
        <v>2048</v>
      </c>
      <c r="I71" s="1">
        <v>5.3</v>
      </c>
      <c r="J71" s="1">
        <v>1536</v>
      </c>
      <c r="L71" s="62">
        <v>8.83</v>
      </c>
    </row>
    <row r="72" spans="3:12" x14ac:dyDescent="0.3">
      <c r="C72" s="34" t="s">
        <v>31</v>
      </c>
      <c r="F72" s="1">
        <v>4.97</v>
      </c>
      <c r="G72" s="1">
        <v>1440</v>
      </c>
      <c r="I72" s="1">
        <v>3.73</v>
      </c>
      <c r="J72" s="1">
        <v>1080</v>
      </c>
      <c r="L72" s="62">
        <v>6.21</v>
      </c>
    </row>
    <row r="73" spans="3:12" x14ac:dyDescent="0.3">
      <c r="C73" s="36" t="s">
        <v>32</v>
      </c>
      <c r="D73" s="37"/>
      <c r="E73" s="37"/>
      <c r="F73" s="38">
        <v>7.07</v>
      </c>
      <c r="G73" s="38">
        <v>2048</v>
      </c>
      <c r="H73" s="37"/>
      <c r="I73" s="38">
        <v>5.3</v>
      </c>
      <c r="J73" s="38">
        <v>1536</v>
      </c>
      <c r="K73" s="37"/>
      <c r="L73" s="61">
        <v>8.83</v>
      </c>
    </row>
    <row r="76" spans="3:12" x14ac:dyDescent="0.3">
      <c r="C76" s="67" t="s">
        <v>75</v>
      </c>
    </row>
    <row r="77" spans="3:12" x14ac:dyDescent="0.3">
      <c r="C77" s="66" t="s">
        <v>65</v>
      </c>
      <c r="D77" s="33">
        <v>4</v>
      </c>
    </row>
    <row r="78" spans="3:12" x14ac:dyDescent="0.3">
      <c r="C78" s="34" t="s">
        <v>64</v>
      </c>
      <c r="D78" s="35">
        <v>6</v>
      </c>
    </row>
    <row r="79" spans="3:12" x14ac:dyDescent="0.3">
      <c r="C79" s="34" t="s">
        <v>66</v>
      </c>
      <c r="D79" s="35">
        <v>8</v>
      </c>
    </row>
    <row r="80" spans="3:12" x14ac:dyDescent="0.3">
      <c r="C80" s="34" t="s">
        <v>69</v>
      </c>
      <c r="D80" s="35">
        <v>9</v>
      </c>
    </row>
    <row r="81" spans="3:4" x14ac:dyDescent="0.3">
      <c r="C81" s="34" t="s">
        <v>67</v>
      </c>
      <c r="D81" s="35">
        <v>11</v>
      </c>
    </row>
    <row r="82" spans="3:4" x14ac:dyDescent="0.3">
      <c r="C82" s="34" t="s">
        <v>68</v>
      </c>
      <c r="D82" s="35">
        <v>16</v>
      </c>
    </row>
    <row r="83" spans="3:4" x14ac:dyDescent="0.3">
      <c r="C83" s="34" t="s">
        <v>70</v>
      </c>
      <c r="D83" s="35">
        <v>17.600000000000001</v>
      </c>
    </row>
    <row r="84" spans="3:4" x14ac:dyDescent="0.3">
      <c r="C84" s="34" t="s">
        <v>71</v>
      </c>
      <c r="D84" s="35">
        <v>19.3</v>
      </c>
    </row>
    <row r="85" spans="3:4" x14ac:dyDescent="0.3">
      <c r="C85" s="34" t="s">
        <v>72</v>
      </c>
      <c r="D85" s="35">
        <v>22</v>
      </c>
    </row>
    <row r="86" spans="3:4" x14ac:dyDescent="0.3">
      <c r="C86" s="34" t="s">
        <v>76</v>
      </c>
      <c r="D86" s="35">
        <v>31.5</v>
      </c>
    </row>
    <row r="87" spans="3:4" x14ac:dyDescent="0.3">
      <c r="C87" s="36" t="s">
        <v>73</v>
      </c>
      <c r="D87" s="39">
        <v>43.3</v>
      </c>
    </row>
  </sheetData>
  <sheetProtection sheet="1" objects="1" scenarios="1"/>
  <mergeCells count="10">
    <mergeCell ref="C26:P26"/>
    <mergeCell ref="B4:P5"/>
    <mergeCell ref="B21:P22"/>
    <mergeCell ref="U6:Y6"/>
    <mergeCell ref="C7:P7"/>
    <mergeCell ref="C10:P10"/>
    <mergeCell ref="C24:P24"/>
    <mergeCell ref="C25:P25"/>
    <mergeCell ref="C13:E13"/>
    <mergeCell ref="L13:M13"/>
  </mergeCells>
  <dataValidations count="3">
    <dataValidation type="list" allowBlank="1" showErrorMessage="1" sqref="C17" xr:uid="{00000000-0002-0000-0000-000000000000}">
      <formula1>$C$41:$C$73</formula1>
    </dataValidation>
    <dataValidation type="list" allowBlank="1" showInputMessage="1" showErrorMessage="1" sqref="C30" xr:uid="{00000000-0002-0000-0000-000001000000}">
      <formula1>$C$41:$C$73</formula1>
    </dataValidation>
    <dataValidation type="list" allowBlank="1" showInputMessage="1" showErrorMessage="1" sqref="L13" xr:uid="{EE44A433-AF4B-47B9-9071-85E0979682F3}">
      <formula1>$C$77:$C$87</formula1>
    </dataValidation>
  </dataValidations>
  <pageMargins left="0.7" right="0.7" top="0.75" bottom="0.75" header="0.3" footer="0.3"/>
  <pageSetup orientation="portrait" r:id="rId1"/>
  <customProperties>
    <customPr name="%startcell%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Lens Calculator</vt:lpstr>
    </vt:vector>
  </TitlesOfParts>
  <Company>JAI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%username%</dc:creator>
  <cp:lastModifiedBy>Rich Dickerson</cp:lastModifiedBy>
  <dcterms:created xsi:type="dcterms:W3CDTF">2010-12-13T18:29:14Z</dcterms:created>
  <dcterms:modified xsi:type="dcterms:W3CDTF">2023-12-14T21:08:08Z</dcterms:modified>
</cp:coreProperties>
</file>